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223_5dca1e523303e" sheetId="1" r:id="rId1"/>
  </sheets>
  <definedNames>
    <definedName name="_xlnm.Print_Titles" localSheetId="0">'2223_5dca1e523303e'!$2:$2</definedName>
  </definedNames>
  <calcPr fullCalcOnLoad="1"/>
</workbook>
</file>

<file path=xl/sharedStrings.xml><?xml version="1.0" encoding="utf-8"?>
<sst xmlns="http://schemas.openxmlformats.org/spreadsheetml/2006/main" count="301" uniqueCount="168">
  <si>
    <t>2019年杜集区公开招考村级后备干部拟录用人员名单</t>
  </si>
  <si>
    <t>序号</t>
  </si>
  <si>
    <t>报考岗位</t>
  </si>
  <si>
    <t>姓名</t>
  </si>
  <si>
    <t>性别</t>
  </si>
  <si>
    <r>
      <t>出生</t>
    </r>
    <r>
      <rPr>
        <b/>
        <sz val="10"/>
        <rFont val="Times New Roman"/>
        <family val="1"/>
      </rPr>
      <t xml:space="preserve">
</t>
    </r>
    <r>
      <rPr>
        <b/>
        <sz val="10"/>
        <rFont val="黑体"/>
        <family val="3"/>
      </rPr>
      <t>年月</t>
    </r>
  </si>
  <si>
    <t>学历学位</t>
  </si>
  <si>
    <t>毕业院校及专业</t>
  </si>
  <si>
    <t>拟录用村、社区
及职务</t>
  </si>
  <si>
    <t>高岳街道</t>
  </si>
  <si>
    <t>安徽淮北煤电技师学院高级矿井通风专业</t>
  </si>
  <si>
    <t>高岳社区主任助理</t>
  </si>
  <si>
    <t>安徽汽车职业技术学院汽车制造与装配技术专业</t>
  </si>
  <si>
    <t>本科
文学学士</t>
  </si>
  <si>
    <t>淮北师范大学汉语言文学专业</t>
  </si>
  <si>
    <t>刘庄社区主任助理</t>
  </si>
  <si>
    <t>蚌埠学院计算机网络技术专业</t>
  </si>
  <si>
    <t>南昌职业大学药品经营与管理专业</t>
  </si>
  <si>
    <t>博庄社区书记助理</t>
  </si>
  <si>
    <t>本科
工学学士</t>
  </si>
  <si>
    <t>淮北师范大学生物工程专业</t>
  </si>
  <si>
    <t>博庄社区主任助理</t>
  </si>
  <si>
    <t>安徽省国防教育科技学院物流管理专业</t>
  </si>
  <si>
    <t>东湖社区主任助理</t>
  </si>
  <si>
    <t>淮南职业技术学院电子商务专业</t>
  </si>
  <si>
    <t>徐暨村书记助理</t>
  </si>
  <si>
    <t>1994.10</t>
  </si>
  <si>
    <t>淮北职业技术学院会计电算化专业</t>
  </si>
  <si>
    <t>任庄村主任助理</t>
  </si>
  <si>
    <t>本科</t>
  </si>
  <si>
    <t>北京信息科技大学会计学专业</t>
  </si>
  <si>
    <t>双楼村主任助理</t>
  </si>
  <si>
    <t>本科
经济学学士</t>
  </si>
  <si>
    <t>南京师范大学泰州学院国际经济与贸易专业</t>
  </si>
  <si>
    <t>本科
工商管理学学士</t>
  </si>
  <si>
    <t>安徽财经大学会计学专业</t>
  </si>
  <si>
    <t>李洼村主任助理</t>
  </si>
  <si>
    <t>南京财经大学金融专业</t>
  </si>
  <si>
    <t>1997.10</t>
  </si>
  <si>
    <t>淮北职业技术学院连锁经营与管理专业</t>
  </si>
  <si>
    <t>韩楼村主任助理</t>
  </si>
  <si>
    <t>矿山集街道</t>
  </si>
  <si>
    <t>本科
管理学学士</t>
  </si>
  <si>
    <t>华东交通大学理工学院电子商务专业</t>
  </si>
  <si>
    <t>北山村主任助理</t>
  </si>
  <si>
    <t>安徽财贸职业学院物流管理专业专业</t>
  </si>
  <si>
    <t>安徽矿业职业技术学院机电一体化专业</t>
  </si>
  <si>
    <t>南山村主任助理</t>
  </si>
  <si>
    <t>蚌埠医学院护理学专业</t>
  </si>
  <si>
    <t>西京学院旅游管理专业</t>
  </si>
  <si>
    <t>张院村书记助理</t>
  </si>
  <si>
    <t>西南大学学前教育专业</t>
  </si>
  <si>
    <t>张院村主任助理</t>
  </si>
  <si>
    <t>铜陵职业技术学院网络营销专业</t>
  </si>
  <si>
    <t>安徽工业经济职业技术学院软件技术专业</t>
  </si>
  <si>
    <t>杜集社区书记助理</t>
  </si>
  <si>
    <t>淮北市职业技术学院旅游管理专业</t>
  </si>
  <si>
    <t>杜集社区主任助理</t>
  </si>
  <si>
    <t>安徽财贸职业学院审计实务专业</t>
  </si>
  <si>
    <t>六和社区主任助理</t>
  </si>
  <si>
    <t>淮北职业技术学院电子工艺与管理专业</t>
  </si>
  <si>
    <t>合肥滨湖职业技术学院会计专业</t>
  </si>
  <si>
    <t>柿元社区书记助理</t>
  </si>
  <si>
    <t>淮北师范大学化学专业</t>
  </si>
  <si>
    <t>柿元社区主任助理</t>
  </si>
  <si>
    <t>安徽外国语职业技术学院应用英语专业</t>
  </si>
  <si>
    <t>徐庄社区主任助理</t>
  </si>
  <si>
    <t>朔里镇</t>
  </si>
  <si>
    <t>宿州职业技术学院汽车检测与维修专业</t>
  </si>
  <si>
    <t>朔北社区书记助理</t>
  </si>
  <si>
    <t>淮北市朔里高级职业中学计算机及应用专业</t>
  </si>
  <si>
    <t>朔北社区主任助理</t>
  </si>
  <si>
    <t>淮北市开渠中学</t>
  </si>
  <si>
    <t>朔南社区主任助理</t>
  </si>
  <si>
    <t>1991.10</t>
  </si>
  <si>
    <t>中央广播电视大学学前教育专业</t>
  </si>
  <si>
    <t>朔南社区书记助理</t>
  </si>
  <si>
    <t>本科
艺术学学士</t>
  </si>
  <si>
    <t>湖北理工学院环境设计专业</t>
  </si>
  <si>
    <t>矬楼村主任助理</t>
  </si>
  <si>
    <t>安徽涉外经济职业学院工程造价专业</t>
  </si>
  <si>
    <t>安徽医学高等专科学校临床医学专业</t>
  </si>
  <si>
    <t>段庄村主任助理</t>
  </si>
  <si>
    <t>新疆库尔勒市巴音郭楞职业技术学院石油化工学院石油化工生产技术专业</t>
  </si>
  <si>
    <t>淮北市实验高级中学</t>
  </si>
  <si>
    <t>葛塘村主任助理</t>
  </si>
  <si>
    <t>芜湖职业技术学院建筑工程管理专业</t>
  </si>
  <si>
    <t>1993.10</t>
  </si>
  <si>
    <t>淮北市第九中学</t>
  </si>
  <si>
    <t>官庄村主任助理</t>
  </si>
  <si>
    <t>滁州城市职业学院护理学专业</t>
  </si>
  <si>
    <t>安徽三联学院会计电算化专业</t>
  </si>
  <si>
    <t>沈集村书记助理</t>
  </si>
  <si>
    <t>安徽医学高等专科学校口腔医学专业</t>
  </si>
  <si>
    <t>徐楼村主任助理</t>
  </si>
  <si>
    <t>淮北职业技术学院学前教育专业</t>
  </si>
  <si>
    <t>淮北市同仁中学</t>
  </si>
  <si>
    <t>坡里村主任助理</t>
  </si>
  <si>
    <t>安徽医学高等院校助产专业</t>
  </si>
  <si>
    <t>滁州职业技术学院食品营养与检测专业</t>
  </si>
  <si>
    <t>淮北市第七中学</t>
  </si>
  <si>
    <t>石台镇</t>
  </si>
  <si>
    <t>童台社区书记助理</t>
  </si>
  <si>
    <t>大专</t>
  </si>
  <si>
    <t>淮北煤电技师学院模具制造专业</t>
  </si>
  <si>
    <t>童台社区主任助理</t>
  </si>
  <si>
    <t>淮北职业技术学院计算机应用技术专业</t>
  </si>
  <si>
    <t>白顶山村书记助理</t>
  </si>
  <si>
    <t>本科
护理学学士</t>
  </si>
  <si>
    <t>安徽中医学院（现安徽中医药大学）涉外护理专业</t>
  </si>
  <si>
    <t>安徽理工大学经济管理专业</t>
  </si>
  <si>
    <t>梧桐村主任助理</t>
  </si>
  <si>
    <t>芜湖职业技术学院酒店管理专业</t>
  </si>
  <si>
    <t>淮北市第八高级中学</t>
  </si>
  <si>
    <t>1989.10</t>
  </si>
  <si>
    <t>安徽矿业职业技术学院电气自动化技术专业</t>
  </si>
  <si>
    <t>刘庄村主任助理</t>
  </si>
  <si>
    <t>合肥轻工业技师学院数控车床专业</t>
  </si>
  <si>
    <t>长江大学建筑工程技术专业</t>
  </si>
  <si>
    <t>石台村主任助理</t>
  </si>
  <si>
    <t>合肥职业技术学院护理专业</t>
  </si>
  <si>
    <t>安徽工业经济职业技术学院文秘专业</t>
  </si>
  <si>
    <t>窦庄村主任助理</t>
  </si>
  <si>
    <t>亳州职业技术学院护理专业</t>
  </si>
  <si>
    <t>安徽工商职业学院应用电子技术专业</t>
  </si>
  <si>
    <t>学田村主任助理</t>
  </si>
  <si>
    <t>芜湖商贸职业技术学院工商管理专业</t>
  </si>
  <si>
    <t>段园镇</t>
  </si>
  <si>
    <t>1986.10</t>
  </si>
  <si>
    <t>芜湖职业技术学院工商企业管理专业</t>
  </si>
  <si>
    <t>大庄村主任助理</t>
  </si>
  <si>
    <t>淮北市树人高级中学</t>
  </si>
  <si>
    <t>大庄村书记助理</t>
  </si>
  <si>
    <t>淮北煤炭师范学院附属中学</t>
  </si>
  <si>
    <t>毛场村主任助理</t>
  </si>
  <si>
    <t>毛庄村主任助理</t>
  </si>
  <si>
    <t>江西建设职业技术学院工程造价专业</t>
  </si>
  <si>
    <t>安徽省萧县凤山中学</t>
  </si>
  <si>
    <t>河南工程学院现代纺织技术专业</t>
  </si>
  <si>
    <t>牛眠村主任助理</t>
  </si>
  <si>
    <t>黄山学院小学教育专业</t>
  </si>
  <si>
    <t>安徽职业技术学院高分子材料加工技术专业</t>
  </si>
  <si>
    <t>欧集村主任助理</t>
  </si>
  <si>
    <t>淮北职业技术学院煤矿开采技术专业</t>
  </si>
  <si>
    <t>欧集村书记助理</t>
  </si>
  <si>
    <t>祁村主任助理</t>
  </si>
  <si>
    <t>南京晓庄学院学前教育专业</t>
  </si>
  <si>
    <t>淮北煤电技师学院数控技师专业</t>
  </si>
  <si>
    <t>合肥师范学院初等教育专业</t>
  </si>
  <si>
    <t>袁庄村主任助理</t>
  </si>
  <si>
    <t>南京政治学院经济与行政管理专业</t>
  </si>
  <si>
    <t>袁庄村书记助理</t>
  </si>
  <si>
    <t>开发区</t>
  </si>
  <si>
    <t>安徽工程大学电子信息工程专业</t>
  </si>
  <si>
    <t>孙庄村主任助理</t>
  </si>
  <si>
    <t>合肥工业大学机电一体化工程专业</t>
  </si>
  <si>
    <t>徐州师范大学财务会计与审计专业</t>
  </si>
  <si>
    <t>罗里村主任助理</t>
  </si>
  <si>
    <t>本科
理学学士</t>
  </si>
  <si>
    <t>滁州学院地理科学专业</t>
  </si>
  <si>
    <t>刘楼村后备干部</t>
  </si>
  <si>
    <t>宿州学院英语教育专业</t>
  </si>
  <si>
    <t>纵楼村后备干部</t>
  </si>
  <si>
    <t>中央广播电视大学小学教育专业</t>
  </si>
  <si>
    <t>1990.10</t>
  </si>
  <si>
    <t>长江大学文理学院建筑学专业</t>
  </si>
  <si>
    <t>南段庄村后备干部</t>
  </si>
  <si>
    <t>徽商职业学院电子商务专业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</si>
</sst>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5">
    <font>
      <sz val="12"/>
      <name val="宋体"/>
      <family val="0"/>
    </font>
    <font>
      <b/>
      <sz val="20"/>
      <name val="方正小标宋简体"/>
      <family val="4"/>
    </font>
    <font>
      <b/>
      <sz val="10"/>
      <name val="黑体"/>
      <family val="3"/>
    </font>
    <font>
      <sz val="10"/>
      <name val="宋体"/>
      <family val="0"/>
    </font>
    <font>
      <sz val="10"/>
      <name val="Times New Roman"/>
      <family val="1"/>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xf>
    <xf numFmtId="0" fontId="1" fillId="33" borderId="0" xfId="0" applyFont="1" applyFill="1"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W91"/>
  <sheetViews>
    <sheetView tabSelected="1" zoomScale="115" zoomScaleNormal="115" workbookViewId="0" topLeftCell="A1">
      <pane ySplit="1" topLeftCell="A71" activePane="bottomLeft" state="frozen"/>
      <selection pane="bottomLeft" activeCell="H79" sqref="H79"/>
    </sheetView>
  </sheetViews>
  <sheetFormatPr defaultColWidth="9.00390625" defaultRowHeight="23.25" customHeight="1"/>
  <cols>
    <col min="1" max="1" width="4.875" style="3" customWidth="1"/>
    <col min="2" max="2" width="9.25390625" style="3" customWidth="1"/>
    <col min="3" max="3" width="6.75390625" style="3" customWidth="1"/>
    <col min="4" max="4" width="5.25390625" style="3" customWidth="1"/>
    <col min="5" max="5" width="7.625" style="3" customWidth="1"/>
    <col min="6" max="6" width="9.75390625" style="3" customWidth="1"/>
    <col min="7" max="7" width="29.50390625" style="0" customWidth="1"/>
    <col min="8" max="8" width="15.125" style="3" customWidth="1"/>
    <col min="9" max="204" width="7.50390625" style="0" customWidth="1"/>
    <col min="205" max="205" width="7.50390625" style="0" bestFit="1" customWidth="1"/>
  </cols>
  <sheetData>
    <row r="1" spans="1:8" ht="30" customHeight="1">
      <c r="A1" s="4" t="s">
        <v>0</v>
      </c>
      <c r="B1" s="4"/>
      <c r="C1" s="4"/>
      <c r="D1" s="4"/>
      <c r="E1" s="4"/>
      <c r="F1" s="4"/>
      <c r="G1" s="4"/>
      <c r="H1" s="4"/>
    </row>
    <row r="2" spans="1:8" s="1" customFormat="1" ht="27" customHeight="1">
      <c r="A2" s="5" t="s">
        <v>1</v>
      </c>
      <c r="B2" s="5" t="s">
        <v>2</v>
      </c>
      <c r="C2" s="5" t="s">
        <v>3</v>
      </c>
      <c r="D2" s="5" t="s">
        <v>4</v>
      </c>
      <c r="E2" s="5" t="s">
        <v>5</v>
      </c>
      <c r="F2" s="5" t="s">
        <v>6</v>
      </c>
      <c r="G2" s="5" t="s">
        <v>7</v>
      </c>
      <c r="H2" s="5" t="s">
        <v>8</v>
      </c>
    </row>
    <row r="3" spans="1:8" s="1" customFormat="1" ht="34.5" customHeight="1">
      <c r="A3" s="6">
        <v>1</v>
      </c>
      <c r="B3" s="6" t="s">
        <v>9</v>
      </c>
      <c r="C3" s="7" t="str">
        <f>"何小婉"</f>
        <v>何小婉</v>
      </c>
      <c r="D3" s="7" t="str">
        <f>"女"</f>
        <v>女</v>
      </c>
      <c r="E3" s="8">
        <v>1990.06</v>
      </c>
      <c r="F3" s="7" t="str">
        <f>"中专"</f>
        <v>中专</v>
      </c>
      <c r="G3" s="9" t="s">
        <v>10</v>
      </c>
      <c r="H3" s="10" t="s">
        <v>11</v>
      </c>
    </row>
    <row r="4" spans="1:205" s="2" customFormat="1" ht="34.5" customHeight="1">
      <c r="A4" s="6">
        <v>2</v>
      </c>
      <c r="B4" s="6" t="s">
        <v>9</v>
      </c>
      <c r="C4" s="6" t="str">
        <f>"鲍明权"</f>
        <v>鲍明权</v>
      </c>
      <c r="D4" s="6" t="str">
        <f>"男"</f>
        <v>男</v>
      </c>
      <c r="E4" s="8">
        <v>1991.05</v>
      </c>
      <c r="F4" s="6" t="str">
        <f aca="true" t="shared" si="0" ref="F4:F11">"大专"</f>
        <v>大专</v>
      </c>
      <c r="G4" s="9" t="s">
        <v>12</v>
      </c>
      <c r="H4" s="10" t="s">
        <v>11</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row>
    <row r="5" spans="1:8" s="1" customFormat="1" ht="34.5" customHeight="1">
      <c r="A5" s="6">
        <v>3</v>
      </c>
      <c r="B5" s="6" t="s">
        <v>9</v>
      </c>
      <c r="C5" s="7" t="str">
        <f>"闵杨"</f>
        <v>闵杨</v>
      </c>
      <c r="D5" s="7" t="str">
        <f>"男"</f>
        <v>男</v>
      </c>
      <c r="E5" s="8">
        <v>1987.11</v>
      </c>
      <c r="F5" s="6" t="s">
        <v>13</v>
      </c>
      <c r="G5" s="9" t="s">
        <v>14</v>
      </c>
      <c r="H5" s="10" t="s">
        <v>15</v>
      </c>
    </row>
    <row r="6" spans="1:8" s="1" customFormat="1" ht="34.5" customHeight="1">
      <c r="A6" s="6">
        <v>4</v>
      </c>
      <c r="B6" s="6" t="s">
        <v>9</v>
      </c>
      <c r="C6" s="7" t="str">
        <f>"陈晴"</f>
        <v>陈晴</v>
      </c>
      <c r="D6" s="7" t="str">
        <f>"女"</f>
        <v>女</v>
      </c>
      <c r="E6" s="8">
        <v>1991.08</v>
      </c>
      <c r="F6" s="7" t="str">
        <f t="shared" si="0"/>
        <v>大专</v>
      </c>
      <c r="G6" s="9" t="s">
        <v>16</v>
      </c>
      <c r="H6" s="10" t="s">
        <v>15</v>
      </c>
    </row>
    <row r="7" spans="1:8" s="1" customFormat="1" ht="34.5" customHeight="1">
      <c r="A7" s="6">
        <v>5</v>
      </c>
      <c r="B7" s="6" t="s">
        <v>9</v>
      </c>
      <c r="C7" s="7" t="str">
        <f>"张亚萍"</f>
        <v>张亚萍</v>
      </c>
      <c r="D7" s="7" t="str">
        <f>"女"</f>
        <v>女</v>
      </c>
      <c r="E7" s="8">
        <v>1997.11</v>
      </c>
      <c r="F7" s="7" t="str">
        <f t="shared" si="0"/>
        <v>大专</v>
      </c>
      <c r="G7" s="9" t="s">
        <v>17</v>
      </c>
      <c r="H7" s="6" t="s">
        <v>18</v>
      </c>
    </row>
    <row r="8" spans="1:8" s="1" customFormat="1" ht="34.5" customHeight="1">
      <c r="A8" s="6">
        <v>6</v>
      </c>
      <c r="B8" s="6" t="s">
        <v>9</v>
      </c>
      <c r="C8" s="7" t="str">
        <f>"李珺杰"</f>
        <v>李珺杰</v>
      </c>
      <c r="D8" s="7" t="str">
        <f>"男"</f>
        <v>男</v>
      </c>
      <c r="E8" s="8">
        <v>1992.03</v>
      </c>
      <c r="F8" s="6" t="s">
        <v>19</v>
      </c>
      <c r="G8" s="9" t="s">
        <v>20</v>
      </c>
      <c r="H8" s="6" t="s">
        <v>21</v>
      </c>
    </row>
    <row r="9" spans="1:205" s="2" customFormat="1" ht="34.5" customHeight="1">
      <c r="A9" s="6">
        <v>7</v>
      </c>
      <c r="B9" s="6" t="s">
        <v>9</v>
      </c>
      <c r="C9" s="6" t="str">
        <f>"孙曼曼"</f>
        <v>孙曼曼</v>
      </c>
      <c r="D9" s="6" t="str">
        <f aca="true" t="shared" si="1" ref="D9:D14">"女"</f>
        <v>女</v>
      </c>
      <c r="E9" s="8">
        <v>1987.12</v>
      </c>
      <c r="F9" s="6" t="str">
        <f t="shared" si="0"/>
        <v>大专</v>
      </c>
      <c r="G9" s="9" t="s">
        <v>22</v>
      </c>
      <c r="H9" s="6" t="s">
        <v>23</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row>
    <row r="10" spans="1:8" s="1" customFormat="1" ht="34.5" customHeight="1">
      <c r="A10" s="6">
        <v>8</v>
      </c>
      <c r="B10" s="6" t="s">
        <v>9</v>
      </c>
      <c r="C10" s="7" t="str">
        <f>"赵婷"</f>
        <v>赵婷</v>
      </c>
      <c r="D10" s="7" t="str">
        <f t="shared" si="1"/>
        <v>女</v>
      </c>
      <c r="E10" s="8">
        <v>1987.08</v>
      </c>
      <c r="F10" s="7" t="str">
        <f t="shared" si="0"/>
        <v>大专</v>
      </c>
      <c r="G10" s="9" t="s">
        <v>24</v>
      </c>
      <c r="H10" s="6" t="s">
        <v>25</v>
      </c>
    </row>
    <row r="11" spans="1:8" s="1" customFormat="1" ht="34.5" customHeight="1">
      <c r="A11" s="6">
        <v>9</v>
      </c>
      <c r="B11" s="6" t="s">
        <v>9</v>
      </c>
      <c r="C11" s="7" t="str">
        <f>"王艳"</f>
        <v>王艳</v>
      </c>
      <c r="D11" s="7" t="str">
        <f t="shared" si="1"/>
        <v>女</v>
      </c>
      <c r="E11" s="11" t="s">
        <v>26</v>
      </c>
      <c r="F11" s="7" t="str">
        <f t="shared" si="0"/>
        <v>大专</v>
      </c>
      <c r="G11" s="9" t="s">
        <v>27</v>
      </c>
      <c r="H11" s="6" t="s">
        <v>28</v>
      </c>
    </row>
    <row r="12" spans="1:8" s="1" customFormat="1" ht="34.5" customHeight="1">
      <c r="A12" s="6">
        <v>10</v>
      </c>
      <c r="B12" s="6" t="s">
        <v>9</v>
      </c>
      <c r="C12" s="7" t="str">
        <f>"朱艳"</f>
        <v>朱艳</v>
      </c>
      <c r="D12" s="7" t="str">
        <f t="shared" si="1"/>
        <v>女</v>
      </c>
      <c r="E12" s="8">
        <v>1991.07</v>
      </c>
      <c r="F12" s="6" t="s">
        <v>29</v>
      </c>
      <c r="G12" s="9" t="s">
        <v>30</v>
      </c>
      <c r="H12" s="6" t="s">
        <v>31</v>
      </c>
    </row>
    <row r="13" spans="1:8" s="1" customFormat="1" ht="34.5" customHeight="1">
      <c r="A13" s="6">
        <v>11</v>
      </c>
      <c r="B13" s="6" t="s">
        <v>9</v>
      </c>
      <c r="C13" s="7" t="str">
        <f>"李文平"</f>
        <v>李文平</v>
      </c>
      <c r="D13" s="7" t="str">
        <f t="shared" si="1"/>
        <v>女</v>
      </c>
      <c r="E13" s="8">
        <v>1992.02</v>
      </c>
      <c r="F13" s="6" t="s">
        <v>32</v>
      </c>
      <c r="G13" s="9" t="s">
        <v>33</v>
      </c>
      <c r="H13" s="6" t="s">
        <v>31</v>
      </c>
    </row>
    <row r="14" spans="1:205" s="2" customFormat="1" ht="34.5" customHeight="1">
      <c r="A14" s="6">
        <v>12</v>
      </c>
      <c r="B14" s="6" t="s">
        <v>9</v>
      </c>
      <c r="C14" s="6" t="str">
        <f>"何洪燕"</f>
        <v>何洪燕</v>
      </c>
      <c r="D14" s="6" t="str">
        <f t="shared" si="1"/>
        <v>女</v>
      </c>
      <c r="E14" s="8">
        <v>1993.08</v>
      </c>
      <c r="F14" s="6" t="s">
        <v>34</v>
      </c>
      <c r="G14" s="9" t="s">
        <v>35</v>
      </c>
      <c r="H14" s="6" t="s">
        <v>36</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row>
    <row r="15" spans="1:8" s="1" customFormat="1" ht="34.5" customHeight="1">
      <c r="A15" s="6">
        <v>13</v>
      </c>
      <c r="B15" s="6" t="s">
        <v>9</v>
      </c>
      <c r="C15" s="7" t="str">
        <f>"张骏达"</f>
        <v>张骏达</v>
      </c>
      <c r="D15" s="7" t="str">
        <f>"男"</f>
        <v>男</v>
      </c>
      <c r="E15" s="8">
        <v>1990.04</v>
      </c>
      <c r="F15" s="6" t="s">
        <v>32</v>
      </c>
      <c r="G15" s="9" t="s">
        <v>37</v>
      </c>
      <c r="H15" s="6" t="s">
        <v>36</v>
      </c>
    </row>
    <row r="16" spans="1:205" s="2" customFormat="1" ht="34.5" customHeight="1">
      <c r="A16" s="6">
        <v>14</v>
      </c>
      <c r="B16" s="6" t="s">
        <v>9</v>
      </c>
      <c r="C16" s="6" t="str">
        <f>"孙雯静"</f>
        <v>孙雯静</v>
      </c>
      <c r="D16" s="6" t="str">
        <f>"女"</f>
        <v>女</v>
      </c>
      <c r="E16" s="11" t="s">
        <v>38</v>
      </c>
      <c r="F16" s="6" t="str">
        <f>"大专"</f>
        <v>大专</v>
      </c>
      <c r="G16" s="9" t="s">
        <v>39</v>
      </c>
      <c r="H16" s="6" t="s">
        <v>40</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row>
    <row r="17" spans="1:8" s="1" customFormat="1" ht="34.5" customHeight="1">
      <c r="A17" s="6">
        <v>15</v>
      </c>
      <c r="B17" s="6" t="s">
        <v>41</v>
      </c>
      <c r="C17" s="7" t="str">
        <f>"郗娜"</f>
        <v>郗娜</v>
      </c>
      <c r="D17" s="7" t="str">
        <f aca="true" t="shared" si="2" ref="D17:D26">"女"</f>
        <v>女</v>
      </c>
      <c r="E17" s="8">
        <v>1996.05</v>
      </c>
      <c r="F17" s="6" t="s">
        <v>42</v>
      </c>
      <c r="G17" s="9" t="s">
        <v>43</v>
      </c>
      <c r="H17" s="6" t="s">
        <v>44</v>
      </c>
    </row>
    <row r="18" spans="1:8" s="1" customFormat="1" ht="34.5" customHeight="1">
      <c r="A18" s="6">
        <v>16</v>
      </c>
      <c r="B18" s="6" t="s">
        <v>41</v>
      </c>
      <c r="C18" s="7" t="str">
        <f>"申齐齐"</f>
        <v>申齐齐</v>
      </c>
      <c r="D18" s="7" t="str">
        <f t="shared" si="2"/>
        <v>女</v>
      </c>
      <c r="E18" s="8">
        <v>1992.11</v>
      </c>
      <c r="F18" s="7" t="str">
        <f aca="true" t="shared" si="3" ref="F18:F22">"大专"</f>
        <v>大专</v>
      </c>
      <c r="G18" s="9" t="s">
        <v>45</v>
      </c>
      <c r="H18" s="6" t="s">
        <v>44</v>
      </c>
    </row>
    <row r="19" spans="1:8" s="1" customFormat="1" ht="34.5" customHeight="1">
      <c r="A19" s="6">
        <v>17</v>
      </c>
      <c r="B19" s="6" t="s">
        <v>41</v>
      </c>
      <c r="C19" s="7" t="str">
        <f>"庄丽"</f>
        <v>庄丽</v>
      </c>
      <c r="D19" s="7" t="str">
        <f t="shared" si="2"/>
        <v>女</v>
      </c>
      <c r="E19" s="8">
        <v>1993.02</v>
      </c>
      <c r="F19" s="7" t="str">
        <f t="shared" si="3"/>
        <v>大专</v>
      </c>
      <c r="G19" s="9" t="s">
        <v>46</v>
      </c>
      <c r="H19" s="6" t="s">
        <v>47</v>
      </c>
    </row>
    <row r="20" spans="1:8" s="1" customFormat="1" ht="34.5" customHeight="1">
      <c r="A20" s="6">
        <v>18</v>
      </c>
      <c r="B20" s="6" t="s">
        <v>41</v>
      </c>
      <c r="C20" s="7" t="str">
        <f>"刘萍"</f>
        <v>刘萍</v>
      </c>
      <c r="D20" s="7" t="str">
        <f t="shared" si="2"/>
        <v>女</v>
      </c>
      <c r="E20" s="8">
        <v>1989.02</v>
      </c>
      <c r="F20" s="7" t="str">
        <f t="shared" si="3"/>
        <v>大专</v>
      </c>
      <c r="G20" s="9" t="s">
        <v>48</v>
      </c>
      <c r="H20" s="6" t="s">
        <v>47</v>
      </c>
    </row>
    <row r="21" spans="1:8" s="1" customFormat="1" ht="34.5" customHeight="1">
      <c r="A21" s="6">
        <v>19</v>
      </c>
      <c r="B21" s="6" t="s">
        <v>41</v>
      </c>
      <c r="C21" s="7" t="str">
        <f>"马庆梅"</f>
        <v>马庆梅</v>
      </c>
      <c r="D21" s="7" t="str">
        <f t="shared" si="2"/>
        <v>女</v>
      </c>
      <c r="E21" s="8">
        <v>1987.02</v>
      </c>
      <c r="F21" s="7" t="str">
        <f t="shared" si="3"/>
        <v>大专</v>
      </c>
      <c r="G21" s="9" t="s">
        <v>49</v>
      </c>
      <c r="H21" s="6" t="s">
        <v>50</v>
      </c>
    </row>
    <row r="22" spans="1:8" s="1" customFormat="1" ht="34.5" customHeight="1">
      <c r="A22" s="6">
        <v>20</v>
      </c>
      <c r="B22" s="6" t="s">
        <v>41</v>
      </c>
      <c r="C22" s="7" t="str">
        <f>"赵晴"</f>
        <v>赵晴</v>
      </c>
      <c r="D22" s="7" t="str">
        <f t="shared" si="2"/>
        <v>女</v>
      </c>
      <c r="E22" s="8">
        <v>1995.06</v>
      </c>
      <c r="F22" s="7" t="str">
        <f t="shared" si="3"/>
        <v>大专</v>
      </c>
      <c r="G22" s="9" t="s">
        <v>51</v>
      </c>
      <c r="H22" s="6" t="s">
        <v>52</v>
      </c>
    </row>
    <row r="23" spans="1:8" s="1" customFormat="1" ht="34.5" customHeight="1">
      <c r="A23" s="6">
        <v>21</v>
      </c>
      <c r="B23" s="6" t="s">
        <v>41</v>
      </c>
      <c r="C23" s="7" t="str">
        <f>"王若冰"</f>
        <v>王若冰</v>
      </c>
      <c r="D23" s="7" t="str">
        <f t="shared" si="2"/>
        <v>女</v>
      </c>
      <c r="E23" s="8">
        <v>1996.05</v>
      </c>
      <c r="F23" s="7" t="str">
        <f aca="true" t="shared" si="4" ref="F23:F30">"大专"</f>
        <v>大专</v>
      </c>
      <c r="G23" s="9" t="s">
        <v>53</v>
      </c>
      <c r="H23" s="6" t="s">
        <v>52</v>
      </c>
    </row>
    <row r="24" spans="1:8" s="1" customFormat="1" ht="34.5" customHeight="1">
      <c r="A24" s="6">
        <v>22</v>
      </c>
      <c r="B24" s="6" t="s">
        <v>41</v>
      </c>
      <c r="C24" s="7" t="str">
        <f>"侯瑜"</f>
        <v>侯瑜</v>
      </c>
      <c r="D24" s="7" t="str">
        <f t="shared" si="2"/>
        <v>女</v>
      </c>
      <c r="E24" s="8">
        <v>1990.01</v>
      </c>
      <c r="F24" s="7" t="str">
        <f t="shared" si="4"/>
        <v>大专</v>
      </c>
      <c r="G24" s="9" t="s">
        <v>54</v>
      </c>
      <c r="H24" s="6" t="s">
        <v>55</v>
      </c>
    </row>
    <row r="25" spans="1:8" s="1" customFormat="1" ht="34.5" customHeight="1">
      <c r="A25" s="6">
        <v>23</v>
      </c>
      <c r="B25" s="6" t="s">
        <v>41</v>
      </c>
      <c r="C25" s="7" t="str">
        <f>"曹慧"</f>
        <v>曹慧</v>
      </c>
      <c r="D25" s="7" t="str">
        <f t="shared" si="2"/>
        <v>女</v>
      </c>
      <c r="E25" s="8">
        <v>1992.03</v>
      </c>
      <c r="F25" s="7" t="str">
        <f t="shared" si="4"/>
        <v>大专</v>
      </c>
      <c r="G25" s="9" t="s">
        <v>56</v>
      </c>
      <c r="H25" s="6" t="s">
        <v>57</v>
      </c>
    </row>
    <row r="26" spans="1:8" s="1" customFormat="1" ht="34.5" customHeight="1">
      <c r="A26" s="6">
        <v>24</v>
      </c>
      <c r="B26" s="6" t="s">
        <v>41</v>
      </c>
      <c r="C26" s="7" t="str">
        <f>"李丽红"</f>
        <v>李丽红</v>
      </c>
      <c r="D26" s="7" t="str">
        <f t="shared" si="2"/>
        <v>女</v>
      </c>
      <c r="E26" s="8">
        <v>1991.08</v>
      </c>
      <c r="F26" s="7" t="str">
        <f t="shared" si="4"/>
        <v>大专</v>
      </c>
      <c r="G26" s="9" t="s">
        <v>58</v>
      </c>
      <c r="H26" s="6" t="s">
        <v>59</v>
      </c>
    </row>
    <row r="27" spans="1:8" s="1" customFormat="1" ht="34.5" customHeight="1">
      <c r="A27" s="6">
        <v>25</v>
      </c>
      <c r="B27" s="6" t="s">
        <v>41</v>
      </c>
      <c r="C27" s="7" t="str">
        <f>"朱世瑞"</f>
        <v>朱世瑞</v>
      </c>
      <c r="D27" s="7" t="str">
        <f>"男"</f>
        <v>男</v>
      </c>
      <c r="E27" s="8">
        <v>1998.05</v>
      </c>
      <c r="F27" s="7" t="str">
        <f t="shared" si="4"/>
        <v>大专</v>
      </c>
      <c r="G27" s="9" t="s">
        <v>60</v>
      </c>
      <c r="H27" s="6" t="s">
        <v>59</v>
      </c>
    </row>
    <row r="28" spans="1:8" s="1" customFormat="1" ht="34.5" customHeight="1">
      <c r="A28" s="6">
        <v>26</v>
      </c>
      <c r="B28" s="6" t="s">
        <v>41</v>
      </c>
      <c r="C28" s="7" t="str">
        <f>"帖秀秀"</f>
        <v>帖秀秀</v>
      </c>
      <c r="D28" s="7" t="str">
        <f>"女"</f>
        <v>女</v>
      </c>
      <c r="E28" s="8">
        <v>1991.04</v>
      </c>
      <c r="F28" s="7" t="str">
        <f t="shared" si="4"/>
        <v>大专</v>
      </c>
      <c r="G28" s="9" t="s">
        <v>61</v>
      </c>
      <c r="H28" s="6" t="s">
        <v>62</v>
      </c>
    </row>
    <row r="29" spans="1:8" s="1" customFormat="1" ht="34.5" customHeight="1">
      <c r="A29" s="6">
        <v>27</v>
      </c>
      <c r="B29" s="6" t="s">
        <v>41</v>
      </c>
      <c r="C29" s="7" t="str">
        <f>"杨国芳"</f>
        <v>杨国芳</v>
      </c>
      <c r="D29" s="7" t="str">
        <f>"女"</f>
        <v>女</v>
      </c>
      <c r="E29" s="8">
        <v>1987.09</v>
      </c>
      <c r="F29" s="6" t="s">
        <v>29</v>
      </c>
      <c r="G29" s="9" t="s">
        <v>63</v>
      </c>
      <c r="H29" s="6" t="s">
        <v>64</v>
      </c>
    </row>
    <row r="30" spans="1:8" s="1" customFormat="1" ht="34.5" customHeight="1">
      <c r="A30" s="6">
        <v>28</v>
      </c>
      <c r="B30" s="6" t="s">
        <v>41</v>
      </c>
      <c r="C30" s="7" t="str">
        <f>"邓丽红"</f>
        <v>邓丽红</v>
      </c>
      <c r="D30" s="7" t="str">
        <f>"女"</f>
        <v>女</v>
      </c>
      <c r="E30" s="8">
        <v>1986.04</v>
      </c>
      <c r="F30" s="7" t="str">
        <f t="shared" si="4"/>
        <v>大专</v>
      </c>
      <c r="G30" s="9" t="s">
        <v>65</v>
      </c>
      <c r="H30" s="6" t="s">
        <v>66</v>
      </c>
    </row>
    <row r="31" spans="1:205" s="2" customFormat="1" ht="34.5" customHeight="1">
      <c r="A31" s="6">
        <v>29</v>
      </c>
      <c r="B31" s="6" t="s">
        <v>41</v>
      </c>
      <c r="C31" s="6" t="str">
        <f>"侯厦"</f>
        <v>侯厦</v>
      </c>
      <c r="D31" s="6" t="str">
        <f>"女"</f>
        <v>女</v>
      </c>
      <c r="E31" s="8">
        <v>1990.12</v>
      </c>
      <c r="F31" s="6" t="str">
        <f>"高中"</f>
        <v>高中</v>
      </c>
      <c r="G31" s="9" t="str">
        <f>"宿州市大店中学"</f>
        <v>宿州市大店中学</v>
      </c>
      <c r="H31" s="6" t="s">
        <v>66</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row>
    <row r="32" spans="1:8" s="1" customFormat="1" ht="34.5" customHeight="1">
      <c r="A32" s="6">
        <v>30</v>
      </c>
      <c r="B32" s="6" t="s">
        <v>67</v>
      </c>
      <c r="C32" s="7" t="str">
        <f>"王帅"</f>
        <v>王帅</v>
      </c>
      <c r="D32" s="7" t="str">
        <f>"男"</f>
        <v>男</v>
      </c>
      <c r="E32" s="8">
        <v>1995.12</v>
      </c>
      <c r="F32" s="7" t="str">
        <f>"大专"</f>
        <v>大专</v>
      </c>
      <c r="G32" s="9" t="s">
        <v>68</v>
      </c>
      <c r="H32" s="6" t="s">
        <v>69</v>
      </c>
    </row>
    <row r="33" spans="1:8" s="1" customFormat="1" ht="34.5" customHeight="1">
      <c r="A33" s="6">
        <v>31</v>
      </c>
      <c r="B33" s="6" t="s">
        <v>67</v>
      </c>
      <c r="C33" s="7" t="str">
        <f>"陈婷婷"</f>
        <v>陈婷婷</v>
      </c>
      <c r="D33" s="7" t="str">
        <f aca="true" t="shared" si="5" ref="D33:D40">"女"</f>
        <v>女</v>
      </c>
      <c r="E33" s="8">
        <v>1986.11</v>
      </c>
      <c r="F33" s="7" t="str">
        <f>"中专"</f>
        <v>中专</v>
      </c>
      <c r="G33" s="9" t="s">
        <v>70</v>
      </c>
      <c r="H33" s="6" t="s">
        <v>71</v>
      </c>
    </row>
    <row r="34" spans="1:8" s="1" customFormat="1" ht="34.5" customHeight="1">
      <c r="A34" s="6">
        <v>32</v>
      </c>
      <c r="B34" s="6" t="s">
        <v>67</v>
      </c>
      <c r="C34" s="7" t="str">
        <f>"芦花"</f>
        <v>芦花</v>
      </c>
      <c r="D34" s="7" t="str">
        <f t="shared" si="5"/>
        <v>女</v>
      </c>
      <c r="E34" s="8">
        <v>1991.03</v>
      </c>
      <c r="F34" s="7" t="str">
        <f>"高中"</f>
        <v>高中</v>
      </c>
      <c r="G34" s="9" t="s">
        <v>72</v>
      </c>
      <c r="H34" s="6" t="s">
        <v>71</v>
      </c>
    </row>
    <row r="35" spans="1:8" s="1" customFormat="1" ht="34.5" customHeight="1">
      <c r="A35" s="6">
        <v>33</v>
      </c>
      <c r="B35" s="6" t="s">
        <v>67</v>
      </c>
      <c r="C35" s="7" t="str">
        <f>"娄燕"</f>
        <v>娄燕</v>
      </c>
      <c r="D35" s="7" t="str">
        <f t="shared" si="5"/>
        <v>女</v>
      </c>
      <c r="E35" s="8">
        <v>1991.09</v>
      </c>
      <c r="F35" s="7" t="str">
        <f>"大专"</f>
        <v>大专</v>
      </c>
      <c r="G35" s="9" t="s">
        <v>46</v>
      </c>
      <c r="H35" s="6" t="s">
        <v>73</v>
      </c>
    </row>
    <row r="36" spans="1:8" s="1" customFormat="1" ht="34.5" customHeight="1">
      <c r="A36" s="6">
        <v>34</v>
      </c>
      <c r="B36" s="6" t="s">
        <v>67</v>
      </c>
      <c r="C36" s="7" t="str">
        <f>"王路影"</f>
        <v>王路影</v>
      </c>
      <c r="D36" s="7" t="str">
        <f t="shared" si="5"/>
        <v>女</v>
      </c>
      <c r="E36" s="8">
        <v>1987.11</v>
      </c>
      <c r="F36" s="7" t="str">
        <f>"中专"</f>
        <v>中专</v>
      </c>
      <c r="G36" s="9" t="s">
        <v>70</v>
      </c>
      <c r="H36" s="6" t="s">
        <v>73</v>
      </c>
    </row>
    <row r="37" spans="1:8" s="1" customFormat="1" ht="34.5" customHeight="1">
      <c r="A37" s="6">
        <v>35</v>
      </c>
      <c r="B37" s="6" t="s">
        <v>67</v>
      </c>
      <c r="C37" s="7" t="str">
        <f>"谢娟娟"</f>
        <v>谢娟娟</v>
      </c>
      <c r="D37" s="7" t="str">
        <f t="shared" si="5"/>
        <v>女</v>
      </c>
      <c r="E37" s="11" t="s">
        <v>74</v>
      </c>
      <c r="F37" s="6" t="s">
        <v>29</v>
      </c>
      <c r="G37" s="9" t="s">
        <v>75</v>
      </c>
      <c r="H37" s="6" t="s">
        <v>76</v>
      </c>
    </row>
    <row r="38" spans="1:8" s="1" customFormat="1" ht="34.5" customHeight="1">
      <c r="A38" s="6">
        <v>36</v>
      </c>
      <c r="B38" s="6" t="s">
        <v>67</v>
      </c>
      <c r="C38" s="7" t="str">
        <f>"刘泔辰"</f>
        <v>刘泔辰</v>
      </c>
      <c r="D38" s="7" t="str">
        <f t="shared" si="5"/>
        <v>女</v>
      </c>
      <c r="E38" s="8">
        <v>1996.01</v>
      </c>
      <c r="F38" s="6" t="s">
        <v>77</v>
      </c>
      <c r="G38" s="9" t="s">
        <v>78</v>
      </c>
      <c r="H38" s="6" t="s">
        <v>73</v>
      </c>
    </row>
    <row r="39" spans="1:8" s="1" customFormat="1" ht="34.5" customHeight="1">
      <c r="A39" s="6">
        <v>37</v>
      </c>
      <c r="B39" s="6" t="s">
        <v>67</v>
      </c>
      <c r="C39" s="7" t="str">
        <f>"王彦秋"</f>
        <v>王彦秋</v>
      </c>
      <c r="D39" s="7" t="str">
        <f t="shared" si="5"/>
        <v>女</v>
      </c>
      <c r="E39" s="8">
        <v>1990.12</v>
      </c>
      <c r="F39" s="7" t="str">
        <f>"高中"</f>
        <v>高中</v>
      </c>
      <c r="G39" s="9" t="s">
        <v>72</v>
      </c>
      <c r="H39" s="6" t="s">
        <v>79</v>
      </c>
    </row>
    <row r="40" spans="1:8" s="1" customFormat="1" ht="34.5" customHeight="1">
      <c r="A40" s="6">
        <v>38</v>
      </c>
      <c r="B40" s="6" t="s">
        <v>67</v>
      </c>
      <c r="C40" s="7" t="str">
        <f>"孟春春"</f>
        <v>孟春春</v>
      </c>
      <c r="D40" s="7" t="str">
        <f t="shared" si="5"/>
        <v>女</v>
      </c>
      <c r="E40" s="8">
        <v>1993.03</v>
      </c>
      <c r="F40" s="7" t="str">
        <f>"大专"</f>
        <v>大专</v>
      </c>
      <c r="G40" s="9" t="s">
        <v>80</v>
      </c>
      <c r="H40" s="6" t="s">
        <v>79</v>
      </c>
    </row>
    <row r="41" spans="1:205" s="2" customFormat="1" ht="34.5" customHeight="1">
      <c r="A41" s="6">
        <v>39</v>
      </c>
      <c r="B41" s="6" t="s">
        <v>67</v>
      </c>
      <c r="C41" s="6" t="str">
        <f>"徐敬延"</f>
        <v>徐敬延</v>
      </c>
      <c r="D41" s="6" t="str">
        <f>"男"</f>
        <v>男</v>
      </c>
      <c r="E41" s="8">
        <v>1997.09</v>
      </c>
      <c r="F41" s="6" t="str">
        <f>"大专"</f>
        <v>大专</v>
      </c>
      <c r="G41" s="9" t="s">
        <v>81</v>
      </c>
      <c r="H41" s="12" t="s">
        <v>82</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row>
    <row r="42" spans="1:8" s="1" customFormat="1" ht="34.5" customHeight="1">
      <c r="A42" s="6">
        <v>40</v>
      </c>
      <c r="B42" s="6" t="s">
        <v>67</v>
      </c>
      <c r="C42" s="7" t="str">
        <f>"柳娟娟"</f>
        <v>柳娟娟</v>
      </c>
      <c r="D42" s="7" t="str">
        <f>"女"</f>
        <v>女</v>
      </c>
      <c r="E42" s="8">
        <v>1987.02</v>
      </c>
      <c r="F42" s="7" t="str">
        <f>"大专"</f>
        <v>大专</v>
      </c>
      <c r="G42" s="9" t="s">
        <v>83</v>
      </c>
      <c r="H42" s="12" t="s">
        <v>82</v>
      </c>
    </row>
    <row r="43" spans="1:8" s="1" customFormat="1" ht="34.5" customHeight="1">
      <c r="A43" s="6">
        <v>41</v>
      </c>
      <c r="B43" s="6" t="s">
        <v>67</v>
      </c>
      <c r="C43" s="7" t="str">
        <f>"高鑫"</f>
        <v>高鑫</v>
      </c>
      <c r="D43" s="7" t="str">
        <f>"男"</f>
        <v>男</v>
      </c>
      <c r="E43" s="8">
        <v>1996.05</v>
      </c>
      <c r="F43" s="7" t="str">
        <f>"高中"</f>
        <v>高中</v>
      </c>
      <c r="G43" s="9" t="s">
        <v>84</v>
      </c>
      <c r="H43" s="6" t="s">
        <v>85</v>
      </c>
    </row>
    <row r="44" spans="1:8" s="1" customFormat="1" ht="34.5" customHeight="1">
      <c r="A44" s="6">
        <v>42</v>
      </c>
      <c r="B44" s="6" t="s">
        <v>67</v>
      </c>
      <c r="C44" s="7" t="str">
        <f>"刘伟光"</f>
        <v>刘伟光</v>
      </c>
      <c r="D44" s="7" t="str">
        <f>"男"</f>
        <v>男</v>
      </c>
      <c r="E44" s="8">
        <v>1995.12</v>
      </c>
      <c r="F44" s="7" t="str">
        <f>"大专"</f>
        <v>大专</v>
      </c>
      <c r="G44" s="9" t="s">
        <v>86</v>
      </c>
      <c r="H44" s="6" t="s">
        <v>85</v>
      </c>
    </row>
    <row r="45" spans="1:8" s="1" customFormat="1" ht="34.5" customHeight="1">
      <c r="A45" s="6">
        <v>43</v>
      </c>
      <c r="B45" s="6" t="s">
        <v>67</v>
      </c>
      <c r="C45" s="7" t="str">
        <f>"高开敏"</f>
        <v>高开敏</v>
      </c>
      <c r="D45" s="7" t="str">
        <f>"女"</f>
        <v>女</v>
      </c>
      <c r="E45" s="11" t="s">
        <v>87</v>
      </c>
      <c r="F45" s="7" t="str">
        <f>"高中"</f>
        <v>高中</v>
      </c>
      <c r="G45" s="9" t="s">
        <v>88</v>
      </c>
      <c r="H45" s="6" t="s">
        <v>89</v>
      </c>
    </row>
    <row r="46" spans="1:8" s="1" customFormat="1" ht="34.5" customHeight="1">
      <c r="A46" s="6">
        <v>44</v>
      </c>
      <c r="B46" s="6" t="s">
        <v>67</v>
      </c>
      <c r="C46" s="7" t="str">
        <f>"彭敏"</f>
        <v>彭敏</v>
      </c>
      <c r="D46" s="7" t="str">
        <f>"女"</f>
        <v>女</v>
      </c>
      <c r="E46" s="8">
        <v>1995.09</v>
      </c>
      <c r="F46" s="7" t="str">
        <f>"大专"</f>
        <v>大专</v>
      </c>
      <c r="G46" s="9" t="s">
        <v>90</v>
      </c>
      <c r="H46" s="6" t="s">
        <v>89</v>
      </c>
    </row>
    <row r="47" spans="1:8" s="1" customFormat="1" ht="34.5" customHeight="1">
      <c r="A47" s="6">
        <v>45</v>
      </c>
      <c r="B47" s="6" t="s">
        <v>67</v>
      </c>
      <c r="C47" s="7" t="str">
        <f>"王欢"</f>
        <v>王欢</v>
      </c>
      <c r="D47" s="7" t="str">
        <f>"女"</f>
        <v>女</v>
      </c>
      <c r="E47" s="8">
        <v>1991.08</v>
      </c>
      <c r="F47" s="7" t="str">
        <f>"大专"</f>
        <v>大专</v>
      </c>
      <c r="G47" s="9" t="s">
        <v>91</v>
      </c>
      <c r="H47" s="6" t="s">
        <v>92</v>
      </c>
    </row>
    <row r="48" spans="1:8" s="1" customFormat="1" ht="34.5" customHeight="1">
      <c r="A48" s="6">
        <v>46</v>
      </c>
      <c r="B48" s="6" t="s">
        <v>67</v>
      </c>
      <c r="C48" s="7" t="str">
        <f>"雷枫"</f>
        <v>雷枫</v>
      </c>
      <c r="D48" s="7" t="str">
        <f>"男"</f>
        <v>男</v>
      </c>
      <c r="E48" s="8">
        <v>1995.08</v>
      </c>
      <c r="F48" s="7" t="str">
        <f>"大专"</f>
        <v>大专</v>
      </c>
      <c r="G48" s="9" t="s">
        <v>93</v>
      </c>
      <c r="H48" s="6" t="s">
        <v>94</v>
      </c>
    </row>
    <row r="49" spans="1:8" s="1" customFormat="1" ht="34.5" customHeight="1">
      <c r="A49" s="6">
        <v>47</v>
      </c>
      <c r="B49" s="6" t="s">
        <v>67</v>
      </c>
      <c r="C49" s="7" t="str">
        <f>"贺文文"</f>
        <v>贺文文</v>
      </c>
      <c r="D49" s="7" t="str">
        <f>"女"</f>
        <v>女</v>
      </c>
      <c r="E49" s="8">
        <v>1997.01</v>
      </c>
      <c r="F49" s="7" t="str">
        <f>"大专"</f>
        <v>大专</v>
      </c>
      <c r="G49" s="9" t="s">
        <v>95</v>
      </c>
      <c r="H49" s="6" t="s">
        <v>94</v>
      </c>
    </row>
    <row r="50" spans="1:8" s="1" customFormat="1" ht="34.5" customHeight="1">
      <c r="A50" s="6">
        <v>48</v>
      </c>
      <c r="B50" s="6" t="s">
        <v>67</v>
      </c>
      <c r="C50" s="7" t="str">
        <f>"武琼"</f>
        <v>武琼</v>
      </c>
      <c r="D50" s="7" t="str">
        <f>"男"</f>
        <v>男</v>
      </c>
      <c r="E50" s="8">
        <v>1988.11</v>
      </c>
      <c r="F50" s="7" t="str">
        <f>"高中"</f>
        <v>高中</v>
      </c>
      <c r="G50" s="9" t="s">
        <v>96</v>
      </c>
      <c r="H50" s="12" t="s">
        <v>97</v>
      </c>
    </row>
    <row r="51" spans="1:205" s="2" customFormat="1" ht="34.5" customHeight="1">
      <c r="A51" s="6">
        <v>49</v>
      </c>
      <c r="B51" s="6" t="s">
        <v>67</v>
      </c>
      <c r="C51" s="6" t="str">
        <f>"李瑞睛"</f>
        <v>李瑞睛</v>
      </c>
      <c r="D51" s="6" t="str">
        <f>"女"</f>
        <v>女</v>
      </c>
      <c r="E51" s="8">
        <v>1996.11</v>
      </c>
      <c r="F51" s="6" t="str">
        <f>"大专"</f>
        <v>大专</v>
      </c>
      <c r="G51" s="9" t="s">
        <v>98</v>
      </c>
      <c r="H51" s="12" t="s">
        <v>97</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row>
    <row r="52" spans="1:205" s="2" customFormat="1" ht="34.5" customHeight="1">
      <c r="A52" s="6">
        <v>50</v>
      </c>
      <c r="B52" s="6" t="s">
        <v>67</v>
      </c>
      <c r="C52" s="6" t="str">
        <f>"徐明慧"</f>
        <v>徐明慧</v>
      </c>
      <c r="D52" s="6" t="str">
        <f>"女"</f>
        <v>女</v>
      </c>
      <c r="E52" s="8">
        <v>1996.05</v>
      </c>
      <c r="F52" s="6" t="str">
        <f>"大专"</f>
        <v>大专</v>
      </c>
      <c r="G52" s="9" t="s">
        <v>99</v>
      </c>
      <c r="H52" s="12" t="s">
        <v>97</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row>
    <row r="53" spans="1:8" s="1" customFormat="1" ht="34.5" customHeight="1">
      <c r="A53" s="6">
        <v>51</v>
      </c>
      <c r="B53" s="6" t="s">
        <v>67</v>
      </c>
      <c r="C53" s="7" t="str">
        <f>"王纪文"</f>
        <v>王纪文</v>
      </c>
      <c r="D53" s="7" t="str">
        <f>"男"</f>
        <v>男</v>
      </c>
      <c r="E53" s="8">
        <v>1997.05</v>
      </c>
      <c r="F53" s="7" t="str">
        <f>"高中"</f>
        <v>高中</v>
      </c>
      <c r="G53" s="9" t="s">
        <v>100</v>
      </c>
      <c r="H53" s="12" t="s">
        <v>97</v>
      </c>
    </row>
    <row r="54" spans="1:8" s="1" customFormat="1" ht="34.5" customHeight="1">
      <c r="A54" s="6">
        <v>52</v>
      </c>
      <c r="B54" s="6" t="s">
        <v>101</v>
      </c>
      <c r="C54" s="7" t="str">
        <f>"曹晓余"</f>
        <v>曹晓余</v>
      </c>
      <c r="D54" s="7" t="str">
        <f>"男"</f>
        <v>男</v>
      </c>
      <c r="E54" s="8">
        <v>1995.06</v>
      </c>
      <c r="F54" s="7" t="str">
        <f>"高中"</f>
        <v>高中</v>
      </c>
      <c r="G54" s="9" t="s">
        <v>84</v>
      </c>
      <c r="H54" s="6" t="s">
        <v>102</v>
      </c>
    </row>
    <row r="55" spans="1:8" s="1" customFormat="1" ht="34.5" customHeight="1">
      <c r="A55" s="6">
        <v>53</v>
      </c>
      <c r="B55" s="6" t="s">
        <v>101</v>
      </c>
      <c r="C55" s="7" t="str">
        <f>"李维"</f>
        <v>李维</v>
      </c>
      <c r="D55" s="7" t="str">
        <f>"女"</f>
        <v>女</v>
      </c>
      <c r="E55" s="8">
        <v>1989.11</v>
      </c>
      <c r="F55" s="6" t="s">
        <v>103</v>
      </c>
      <c r="G55" s="9" t="s">
        <v>104</v>
      </c>
      <c r="H55" s="6" t="s">
        <v>105</v>
      </c>
    </row>
    <row r="56" spans="1:8" s="1" customFormat="1" ht="34.5" customHeight="1">
      <c r="A56" s="6">
        <v>54</v>
      </c>
      <c r="B56" s="6" t="s">
        <v>101</v>
      </c>
      <c r="C56" s="7" t="str">
        <f>"尚曼曼"</f>
        <v>尚曼曼</v>
      </c>
      <c r="D56" s="7" t="str">
        <f>"女"</f>
        <v>女</v>
      </c>
      <c r="E56" s="8">
        <v>1992.11</v>
      </c>
      <c r="F56" s="7" t="str">
        <f>"大专"</f>
        <v>大专</v>
      </c>
      <c r="G56" s="9" t="s">
        <v>106</v>
      </c>
      <c r="H56" s="6" t="s">
        <v>107</v>
      </c>
    </row>
    <row r="57" spans="1:8" s="1" customFormat="1" ht="34.5" customHeight="1">
      <c r="A57" s="6">
        <v>55</v>
      </c>
      <c r="B57" s="6" t="s">
        <v>101</v>
      </c>
      <c r="C57" s="7" t="str">
        <f>"马芬芬"</f>
        <v>马芬芬</v>
      </c>
      <c r="D57" s="7" t="str">
        <f>"女"</f>
        <v>女</v>
      </c>
      <c r="E57" s="8">
        <v>1985.03</v>
      </c>
      <c r="F57" s="6" t="s">
        <v>108</v>
      </c>
      <c r="G57" s="9" t="s">
        <v>109</v>
      </c>
      <c r="H57" s="6" t="s">
        <v>107</v>
      </c>
    </row>
    <row r="58" spans="1:8" s="1" customFormat="1" ht="34.5" customHeight="1">
      <c r="A58" s="6">
        <v>56</v>
      </c>
      <c r="B58" s="6" t="s">
        <v>101</v>
      </c>
      <c r="C58" s="7" t="str">
        <f>"程坤明"</f>
        <v>程坤明</v>
      </c>
      <c r="D58" s="7" t="str">
        <f>"男"</f>
        <v>男</v>
      </c>
      <c r="E58" s="8">
        <v>1991.05</v>
      </c>
      <c r="F58" s="7" t="str">
        <f>"大专"</f>
        <v>大专</v>
      </c>
      <c r="G58" s="9" t="s">
        <v>110</v>
      </c>
      <c r="H58" s="6" t="s">
        <v>111</v>
      </c>
    </row>
    <row r="59" spans="1:8" s="1" customFormat="1" ht="34.5" customHeight="1">
      <c r="A59" s="6">
        <v>57</v>
      </c>
      <c r="B59" s="6" t="s">
        <v>101</v>
      </c>
      <c r="C59" s="7" t="str">
        <f>"张苗苗"</f>
        <v>张苗苗</v>
      </c>
      <c r="D59" s="7" t="str">
        <f>"女"</f>
        <v>女</v>
      </c>
      <c r="E59" s="8">
        <v>1993.12</v>
      </c>
      <c r="F59" s="7" t="str">
        <f>"大专"</f>
        <v>大专</v>
      </c>
      <c r="G59" s="9" t="s">
        <v>112</v>
      </c>
      <c r="H59" s="6" t="s">
        <v>111</v>
      </c>
    </row>
    <row r="60" spans="1:8" s="1" customFormat="1" ht="34.5" customHeight="1">
      <c r="A60" s="6">
        <v>58</v>
      </c>
      <c r="B60" s="6" t="s">
        <v>101</v>
      </c>
      <c r="C60" s="7" t="str">
        <f>"陈翠"</f>
        <v>陈翠</v>
      </c>
      <c r="D60" s="7" t="str">
        <f>"女"</f>
        <v>女</v>
      </c>
      <c r="E60" s="8">
        <v>1985.02</v>
      </c>
      <c r="F60" s="7" t="str">
        <f>"高中"</f>
        <v>高中</v>
      </c>
      <c r="G60" s="9" t="s">
        <v>113</v>
      </c>
      <c r="H60" s="6" t="s">
        <v>111</v>
      </c>
    </row>
    <row r="61" spans="1:8" s="1" customFormat="1" ht="34.5" customHeight="1">
      <c r="A61" s="6">
        <v>59</v>
      </c>
      <c r="B61" s="6" t="s">
        <v>101</v>
      </c>
      <c r="C61" s="7" t="str">
        <f>"刘珍珍"</f>
        <v>刘珍珍</v>
      </c>
      <c r="D61" s="7" t="str">
        <f>"女"</f>
        <v>女</v>
      </c>
      <c r="E61" s="11" t="s">
        <v>114</v>
      </c>
      <c r="F61" s="7" t="str">
        <f aca="true" t="shared" si="6" ref="F61:F69">"大专"</f>
        <v>大专</v>
      </c>
      <c r="G61" s="9" t="s">
        <v>115</v>
      </c>
      <c r="H61" s="6" t="s">
        <v>116</v>
      </c>
    </row>
    <row r="62" spans="1:8" s="1" customFormat="1" ht="34.5" customHeight="1">
      <c r="A62" s="6">
        <v>60</v>
      </c>
      <c r="B62" s="6" t="s">
        <v>101</v>
      </c>
      <c r="C62" s="7" t="str">
        <f>"罗楠"</f>
        <v>罗楠</v>
      </c>
      <c r="D62" s="7" t="str">
        <f>"女"</f>
        <v>女</v>
      </c>
      <c r="E62" s="8">
        <v>1988.01</v>
      </c>
      <c r="F62" s="7" t="str">
        <f t="shared" si="6"/>
        <v>大专</v>
      </c>
      <c r="G62" s="9" t="s">
        <v>117</v>
      </c>
      <c r="H62" s="6" t="s">
        <v>116</v>
      </c>
    </row>
    <row r="63" spans="1:8" s="1" customFormat="1" ht="34.5" customHeight="1">
      <c r="A63" s="6">
        <v>61</v>
      </c>
      <c r="B63" s="6" t="s">
        <v>101</v>
      </c>
      <c r="C63" s="7" t="str">
        <f>"许振宇"</f>
        <v>许振宇</v>
      </c>
      <c r="D63" s="7" t="str">
        <f>"男"</f>
        <v>男</v>
      </c>
      <c r="E63" s="8">
        <v>1994.11</v>
      </c>
      <c r="F63" s="7" t="str">
        <f t="shared" si="6"/>
        <v>大专</v>
      </c>
      <c r="G63" s="9" t="s">
        <v>118</v>
      </c>
      <c r="H63" s="6" t="s">
        <v>119</v>
      </c>
    </row>
    <row r="64" spans="1:8" s="1" customFormat="1" ht="34.5" customHeight="1">
      <c r="A64" s="6">
        <v>62</v>
      </c>
      <c r="B64" s="6" t="s">
        <v>101</v>
      </c>
      <c r="C64" s="7" t="str">
        <f>"周萌"</f>
        <v>周萌</v>
      </c>
      <c r="D64" s="7" t="str">
        <f>"女"</f>
        <v>女</v>
      </c>
      <c r="E64" s="8">
        <v>1997.07</v>
      </c>
      <c r="F64" s="7" t="str">
        <f t="shared" si="6"/>
        <v>大专</v>
      </c>
      <c r="G64" s="9" t="s">
        <v>120</v>
      </c>
      <c r="H64" s="6" t="s">
        <v>119</v>
      </c>
    </row>
    <row r="65" spans="1:8" s="1" customFormat="1" ht="34.5" customHeight="1">
      <c r="A65" s="6">
        <v>63</v>
      </c>
      <c r="B65" s="6" t="s">
        <v>101</v>
      </c>
      <c r="C65" s="7" t="str">
        <f>"程爱博"</f>
        <v>程爱博</v>
      </c>
      <c r="D65" s="7" t="str">
        <f>"女"</f>
        <v>女</v>
      </c>
      <c r="E65" s="8">
        <v>1996.07</v>
      </c>
      <c r="F65" s="7" t="str">
        <f t="shared" si="6"/>
        <v>大专</v>
      </c>
      <c r="G65" s="9" t="s">
        <v>121</v>
      </c>
      <c r="H65" s="6" t="s">
        <v>122</v>
      </c>
    </row>
    <row r="66" spans="1:205" s="2" customFormat="1" ht="34.5" customHeight="1">
      <c r="A66" s="6">
        <v>64</v>
      </c>
      <c r="B66" s="6" t="s">
        <v>101</v>
      </c>
      <c r="C66" s="6" t="str">
        <f>"张思梦"</f>
        <v>张思梦</v>
      </c>
      <c r="D66" s="6" t="str">
        <f>"女"</f>
        <v>女</v>
      </c>
      <c r="E66" s="8">
        <v>1995.12</v>
      </c>
      <c r="F66" s="6" t="str">
        <f t="shared" si="6"/>
        <v>大专</v>
      </c>
      <c r="G66" s="9" t="s">
        <v>123</v>
      </c>
      <c r="H66" s="6" t="s">
        <v>122</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row>
    <row r="67" spans="1:8" s="1" customFormat="1" ht="34.5" customHeight="1">
      <c r="A67" s="6">
        <v>65</v>
      </c>
      <c r="B67" s="6" t="s">
        <v>101</v>
      </c>
      <c r="C67" s="7" t="str">
        <f>"刘祥瑞"</f>
        <v>刘祥瑞</v>
      </c>
      <c r="D67" s="7" t="str">
        <f>"男"</f>
        <v>男</v>
      </c>
      <c r="E67" s="8">
        <v>1989.08</v>
      </c>
      <c r="F67" s="7" t="str">
        <f t="shared" si="6"/>
        <v>大专</v>
      </c>
      <c r="G67" s="9" t="s">
        <v>124</v>
      </c>
      <c r="H67" s="6" t="s">
        <v>125</v>
      </c>
    </row>
    <row r="68" spans="1:8" s="1" customFormat="1" ht="34.5" customHeight="1">
      <c r="A68" s="6">
        <v>66</v>
      </c>
      <c r="B68" s="6" t="s">
        <v>101</v>
      </c>
      <c r="C68" s="7" t="str">
        <f>"武镇镇"</f>
        <v>武镇镇</v>
      </c>
      <c r="D68" s="7" t="str">
        <f>"女"</f>
        <v>女</v>
      </c>
      <c r="E68" s="8">
        <v>1989.02</v>
      </c>
      <c r="F68" s="7" t="str">
        <f t="shared" si="6"/>
        <v>大专</v>
      </c>
      <c r="G68" s="9" t="s">
        <v>126</v>
      </c>
      <c r="H68" s="6" t="s">
        <v>125</v>
      </c>
    </row>
    <row r="69" spans="1:8" s="1" customFormat="1" ht="34.5" customHeight="1">
      <c r="A69" s="6">
        <v>67</v>
      </c>
      <c r="B69" s="6" t="s">
        <v>127</v>
      </c>
      <c r="C69" s="7" t="str">
        <f>"程二亮"</f>
        <v>程二亮</v>
      </c>
      <c r="D69" s="7" t="str">
        <f>"男"</f>
        <v>男</v>
      </c>
      <c r="E69" s="11" t="s">
        <v>128</v>
      </c>
      <c r="F69" s="7" t="str">
        <f t="shared" si="6"/>
        <v>大专</v>
      </c>
      <c r="G69" s="9" t="s">
        <v>129</v>
      </c>
      <c r="H69" s="6" t="s">
        <v>130</v>
      </c>
    </row>
    <row r="70" spans="1:205" s="2" customFormat="1" ht="34.5" customHeight="1">
      <c r="A70" s="6">
        <v>68</v>
      </c>
      <c r="B70" s="6" t="s">
        <v>127</v>
      </c>
      <c r="C70" s="6" t="str">
        <f>"金娇"</f>
        <v>金娇</v>
      </c>
      <c r="D70" s="6" t="str">
        <f>"女"</f>
        <v>女</v>
      </c>
      <c r="E70" s="8">
        <v>1990.03</v>
      </c>
      <c r="F70" s="6" t="str">
        <f>"高中"</f>
        <v>高中</v>
      </c>
      <c r="G70" s="9" t="s">
        <v>131</v>
      </c>
      <c r="H70" s="6" t="s">
        <v>132</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row>
    <row r="71" spans="1:8" s="1" customFormat="1" ht="34.5" customHeight="1">
      <c r="A71" s="6">
        <v>69</v>
      </c>
      <c r="B71" s="6" t="s">
        <v>127</v>
      </c>
      <c r="C71" s="7" t="str">
        <f>"毛新芬"</f>
        <v>毛新芬</v>
      </c>
      <c r="D71" s="7" t="str">
        <f>"女"</f>
        <v>女</v>
      </c>
      <c r="E71" s="8">
        <v>1991.12</v>
      </c>
      <c r="F71" s="7" t="str">
        <f>"高中"</f>
        <v>高中</v>
      </c>
      <c r="G71" s="9" t="s">
        <v>133</v>
      </c>
      <c r="H71" s="6" t="s">
        <v>134</v>
      </c>
    </row>
    <row r="72" spans="1:205" s="2" customFormat="1" ht="34.5" customHeight="1">
      <c r="A72" s="6">
        <v>70</v>
      </c>
      <c r="B72" s="6" t="s">
        <v>127</v>
      </c>
      <c r="C72" s="6" t="str">
        <f>"李静"</f>
        <v>李静</v>
      </c>
      <c r="D72" s="6" t="str">
        <f>"女"</f>
        <v>女</v>
      </c>
      <c r="E72" s="8">
        <v>1985.03</v>
      </c>
      <c r="F72" s="6" t="str">
        <f>"高中"</f>
        <v>高中</v>
      </c>
      <c r="G72" s="9" t="s">
        <v>96</v>
      </c>
      <c r="H72" s="6" t="s">
        <v>135</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row>
    <row r="73" spans="1:205" s="2" customFormat="1" ht="34.5" customHeight="1">
      <c r="A73" s="6">
        <v>71</v>
      </c>
      <c r="B73" s="6" t="s">
        <v>127</v>
      </c>
      <c r="C73" s="6" t="str">
        <f>"欧阳"</f>
        <v>欧阳</v>
      </c>
      <c r="D73" s="6" t="str">
        <f>"女"</f>
        <v>女</v>
      </c>
      <c r="E73" s="8">
        <v>1988.08</v>
      </c>
      <c r="F73" s="6" t="str">
        <f aca="true" t="shared" si="7" ref="F73:F76">"大专"</f>
        <v>大专</v>
      </c>
      <c r="G73" s="9" t="s">
        <v>136</v>
      </c>
      <c r="H73" s="6" t="s">
        <v>135</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row>
    <row r="74" spans="1:205" s="2" customFormat="1" ht="34.5" customHeight="1">
      <c r="A74" s="6">
        <v>72</v>
      </c>
      <c r="B74" s="6" t="s">
        <v>127</v>
      </c>
      <c r="C74" s="6" t="str">
        <f>"欧林利"</f>
        <v>欧林利</v>
      </c>
      <c r="D74" s="6" t="str">
        <f>"男"</f>
        <v>男</v>
      </c>
      <c r="E74" s="8">
        <v>1988.09</v>
      </c>
      <c r="F74" s="6" t="str">
        <f>"高中"</f>
        <v>高中</v>
      </c>
      <c r="G74" s="9" t="s">
        <v>137</v>
      </c>
      <c r="H74" s="6" t="s">
        <v>135</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row>
    <row r="75" spans="1:8" s="1" customFormat="1" ht="34.5" customHeight="1">
      <c r="A75" s="6">
        <v>73</v>
      </c>
      <c r="B75" s="6" t="s">
        <v>127</v>
      </c>
      <c r="C75" s="7" t="str">
        <f>"何凤娟"</f>
        <v>何凤娟</v>
      </c>
      <c r="D75" s="7" t="str">
        <f>"女"</f>
        <v>女</v>
      </c>
      <c r="E75" s="8">
        <v>1988.03</v>
      </c>
      <c r="F75" s="7" t="str">
        <f t="shared" si="7"/>
        <v>大专</v>
      </c>
      <c r="G75" s="9" t="s">
        <v>138</v>
      </c>
      <c r="H75" s="6" t="s">
        <v>139</v>
      </c>
    </row>
    <row r="76" spans="1:8" s="1" customFormat="1" ht="34.5" customHeight="1">
      <c r="A76" s="6">
        <v>74</v>
      </c>
      <c r="B76" s="6" t="s">
        <v>127</v>
      </c>
      <c r="C76" s="7" t="str">
        <f>"崔童童"</f>
        <v>崔童童</v>
      </c>
      <c r="D76" s="7" t="str">
        <f>"男"</f>
        <v>男</v>
      </c>
      <c r="E76" s="8">
        <v>1989.05</v>
      </c>
      <c r="F76" s="7" t="str">
        <f t="shared" si="7"/>
        <v>大专</v>
      </c>
      <c r="G76" s="9" t="s">
        <v>140</v>
      </c>
      <c r="H76" s="6" t="s">
        <v>139</v>
      </c>
    </row>
    <row r="77" spans="1:8" s="1" customFormat="1" ht="34.5" customHeight="1">
      <c r="A77" s="6">
        <v>75</v>
      </c>
      <c r="B77" s="6" t="s">
        <v>127</v>
      </c>
      <c r="C77" s="7" t="str">
        <f>"欧阳威"</f>
        <v>欧阳威</v>
      </c>
      <c r="D77" s="7" t="str">
        <f>"男"</f>
        <v>男</v>
      </c>
      <c r="E77" s="8">
        <v>1991.08</v>
      </c>
      <c r="F77" s="7" t="str">
        <f aca="true" t="shared" si="8" ref="F77:F82">"大专"</f>
        <v>大专</v>
      </c>
      <c r="G77" s="9" t="s">
        <v>141</v>
      </c>
      <c r="H77" s="6" t="s">
        <v>142</v>
      </c>
    </row>
    <row r="78" spans="1:8" s="1" customFormat="1" ht="34.5" customHeight="1">
      <c r="A78" s="6">
        <v>76</v>
      </c>
      <c r="B78" s="6" t="s">
        <v>127</v>
      </c>
      <c r="C78" s="7" t="str">
        <f>"欧阳坤坤"</f>
        <v>欧阳坤坤</v>
      </c>
      <c r="D78" s="7" t="str">
        <f>"男"</f>
        <v>男</v>
      </c>
      <c r="E78" s="8">
        <v>1986.08</v>
      </c>
      <c r="F78" s="7" t="str">
        <f t="shared" si="8"/>
        <v>大专</v>
      </c>
      <c r="G78" s="9" t="s">
        <v>143</v>
      </c>
      <c r="H78" s="6" t="s">
        <v>144</v>
      </c>
    </row>
    <row r="79" spans="1:8" s="1" customFormat="1" ht="34.5" customHeight="1">
      <c r="A79" s="6">
        <v>77</v>
      </c>
      <c r="B79" s="6" t="s">
        <v>127</v>
      </c>
      <c r="C79" s="7" t="str">
        <f>"代玉龙"</f>
        <v>代玉龙</v>
      </c>
      <c r="D79" s="7" t="str">
        <f>"男"</f>
        <v>男</v>
      </c>
      <c r="E79" s="8">
        <v>1989.06</v>
      </c>
      <c r="F79" s="7" t="str">
        <f>"高中"</f>
        <v>高中</v>
      </c>
      <c r="G79" s="9" t="s">
        <v>84</v>
      </c>
      <c r="H79" s="6" t="s">
        <v>145</v>
      </c>
    </row>
    <row r="80" spans="1:8" s="1" customFormat="1" ht="34.5" customHeight="1">
      <c r="A80" s="6">
        <v>78</v>
      </c>
      <c r="B80" s="6" t="s">
        <v>127</v>
      </c>
      <c r="C80" s="7" t="str">
        <f>"黄婷婷"</f>
        <v>黄婷婷</v>
      </c>
      <c r="D80" s="7" t="str">
        <f>"女"</f>
        <v>女</v>
      </c>
      <c r="E80" s="8">
        <v>1989.11</v>
      </c>
      <c r="F80" s="7" t="str">
        <f t="shared" si="8"/>
        <v>大专</v>
      </c>
      <c r="G80" s="9" t="s">
        <v>146</v>
      </c>
      <c r="H80" s="6" t="s">
        <v>145</v>
      </c>
    </row>
    <row r="81" spans="1:8" s="1" customFormat="1" ht="34.5" customHeight="1">
      <c r="A81" s="6">
        <v>79</v>
      </c>
      <c r="B81" s="6" t="s">
        <v>127</v>
      </c>
      <c r="C81" s="7" t="str">
        <f>"王艳"</f>
        <v>王艳</v>
      </c>
      <c r="D81" s="7" t="str">
        <f>"女"</f>
        <v>女</v>
      </c>
      <c r="E81" s="8">
        <v>1988.05</v>
      </c>
      <c r="F81" s="7" t="str">
        <f t="shared" si="8"/>
        <v>大专</v>
      </c>
      <c r="G81" s="9" t="s">
        <v>147</v>
      </c>
      <c r="H81" s="6" t="s">
        <v>145</v>
      </c>
    </row>
    <row r="82" spans="1:8" s="1" customFormat="1" ht="34.5" customHeight="1">
      <c r="A82" s="6">
        <v>80</v>
      </c>
      <c r="B82" s="6" t="s">
        <v>127</v>
      </c>
      <c r="C82" s="7" t="str">
        <f>"陈莉"</f>
        <v>陈莉</v>
      </c>
      <c r="D82" s="7" t="str">
        <f>"女"</f>
        <v>女</v>
      </c>
      <c r="E82" s="8">
        <v>1990.11</v>
      </c>
      <c r="F82" s="7" t="str">
        <f t="shared" si="8"/>
        <v>大专</v>
      </c>
      <c r="G82" s="9" t="s">
        <v>148</v>
      </c>
      <c r="H82" s="6" t="s">
        <v>149</v>
      </c>
    </row>
    <row r="83" spans="1:8" s="1" customFormat="1" ht="34.5" customHeight="1">
      <c r="A83" s="6">
        <v>81</v>
      </c>
      <c r="B83" s="6" t="s">
        <v>127</v>
      </c>
      <c r="C83" s="7" t="str">
        <f>"陈贺"</f>
        <v>陈贺</v>
      </c>
      <c r="D83" s="7" t="str">
        <f>"男"</f>
        <v>男</v>
      </c>
      <c r="E83" s="8">
        <v>1985.01</v>
      </c>
      <c r="F83" s="6" t="s">
        <v>29</v>
      </c>
      <c r="G83" s="9" t="s">
        <v>150</v>
      </c>
      <c r="H83" s="6" t="s">
        <v>151</v>
      </c>
    </row>
    <row r="84" spans="1:8" s="1" customFormat="1" ht="34.5" customHeight="1">
      <c r="A84" s="6">
        <v>82</v>
      </c>
      <c r="B84" s="6" t="s">
        <v>152</v>
      </c>
      <c r="C84" s="7" t="str">
        <f>"卜可可"</f>
        <v>卜可可</v>
      </c>
      <c r="D84" s="7" t="str">
        <f>"女"</f>
        <v>女</v>
      </c>
      <c r="E84" s="8">
        <v>1985.07</v>
      </c>
      <c r="F84" s="6" t="s">
        <v>19</v>
      </c>
      <c r="G84" s="9" t="s">
        <v>153</v>
      </c>
      <c r="H84" s="6" t="s">
        <v>154</v>
      </c>
    </row>
    <row r="85" spans="1:8" s="1" customFormat="1" ht="34.5" customHeight="1">
      <c r="A85" s="6">
        <v>83</v>
      </c>
      <c r="B85" s="6" t="s">
        <v>152</v>
      </c>
      <c r="C85" s="7" t="str">
        <f>"王晓圆"</f>
        <v>王晓圆</v>
      </c>
      <c r="D85" s="7" t="str">
        <f>"女"</f>
        <v>女</v>
      </c>
      <c r="E85" s="8">
        <v>1985.11</v>
      </c>
      <c r="F85" s="6" t="s">
        <v>19</v>
      </c>
      <c r="G85" s="9" t="s">
        <v>155</v>
      </c>
      <c r="H85" s="6" t="s">
        <v>154</v>
      </c>
    </row>
    <row r="86" spans="1:8" s="1" customFormat="1" ht="34.5" customHeight="1">
      <c r="A86" s="6">
        <v>84</v>
      </c>
      <c r="B86" s="6" t="s">
        <v>152</v>
      </c>
      <c r="C86" s="7" t="str">
        <f>"谢志伟"</f>
        <v>谢志伟</v>
      </c>
      <c r="D86" s="7" t="str">
        <f>"男"</f>
        <v>男</v>
      </c>
      <c r="E86" s="8">
        <v>1990.07</v>
      </c>
      <c r="F86" s="6" t="s">
        <v>29</v>
      </c>
      <c r="G86" s="9" t="s">
        <v>156</v>
      </c>
      <c r="H86" s="6" t="s">
        <v>157</v>
      </c>
    </row>
    <row r="87" spans="1:205" s="2" customFormat="1" ht="34.5" customHeight="1">
      <c r="A87" s="6">
        <v>85</v>
      </c>
      <c r="B87" s="6" t="s">
        <v>152</v>
      </c>
      <c r="C87" s="6" t="str">
        <f>"刘淑君"</f>
        <v>刘淑君</v>
      </c>
      <c r="D87" s="6" t="str">
        <f>"女"</f>
        <v>女</v>
      </c>
      <c r="E87" s="8">
        <v>1993.03</v>
      </c>
      <c r="F87" s="6" t="s">
        <v>158</v>
      </c>
      <c r="G87" s="9" t="s">
        <v>159</v>
      </c>
      <c r="H87" s="6" t="s">
        <v>160</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row>
    <row r="88" spans="1:8" s="1" customFormat="1" ht="34.5" customHeight="1">
      <c r="A88" s="6">
        <v>86</v>
      </c>
      <c r="B88" s="6" t="s">
        <v>152</v>
      </c>
      <c r="C88" s="7" t="str">
        <f>"朱娟"</f>
        <v>朱娟</v>
      </c>
      <c r="D88" s="7" t="str">
        <f>"女"</f>
        <v>女</v>
      </c>
      <c r="E88" s="8">
        <v>1986.06</v>
      </c>
      <c r="F88" s="7" t="str">
        <f>"大专"</f>
        <v>大专</v>
      </c>
      <c r="G88" s="9" t="s">
        <v>161</v>
      </c>
      <c r="H88" s="6" t="s">
        <v>162</v>
      </c>
    </row>
    <row r="89" spans="1:8" s="1" customFormat="1" ht="34.5" customHeight="1">
      <c r="A89" s="6">
        <v>87</v>
      </c>
      <c r="B89" s="6" t="s">
        <v>152</v>
      </c>
      <c r="C89" s="7" t="str">
        <f>"邱媛媛"</f>
        <v>邱媛媛</v>
      </c>
      <c r="D89" s="7" t="str">
        <f>"女"</f>
        <v>女</v>
      </c>
      <c r="E89" s="8">
        <v>1987.03</v>
      </c>
      <c r="F89" s="6" t="s">
        <v>29</v>
      </c>
      <c r="G89" s="9" t="s">
        <v>163</v>
      </c>
      <c r="H89" s="6" t="s">
        <v>162</v>
      </c>
    </row>
    <row r="90" spans="1:8" s="1" customFormat="1" ht="34.5" customHeight="1">
      <c r="A90" s="6">
        <v>88</v>
      </c>
      <c r="B90" s="6" t="s">
        <v>152</v>
      </c>
      <c r="C90" s="7" t="str">
        <f>"刘婉君"</f>
        <v>刘婉君</v>
      </c>
      <c r="D90" s="7" t="str">
        <f>"女"</f>
        <v>女</v>
      </c>
      <c r="E90" s="11" t="s">
        <v>164</v>
      </c>
      <c r="F90" s="6" t="s">
        <v>19</v>
      </c>
      <c r="G90" s="9" t="s">
        <v>165</v>
      </c>
      <c r="H90" s="6" t="s">
        <v>166</v>
      </c>
    </row>
    <row r="91" spans="1:8" s="1" customFormat="1" ht="34.5" customHeight="1">
      <c r="A91" s="6">
        <v>89</v>
      </c>
      <c r="B91" s="6" t="s">
        <v>152</v>
      </c>
      <c r="C91" s="7" t="str">
        <f>"郭凯莉"</f>
        <v>郭凯莉</v>
      </c>
      <c r="D91" s="7" t="str">
        <f>"女"</f>
        <v>女</v>
      </c>
      <c r="E91" s="8">
        <v>1992.12</v>
      </c>
      <c r="F91" s="7" t="str">
        <f>"大专"</f>
        <v>大专</v>
      </c>
      <c r="G91" s="9" t="s">
        <v>167</v>
      </c>
      <c r="H91" s="6" t="s">
        <v>166</v>
      </c>
    </row>
  </sheetData>
  <sheetProtection/>
  <mergeCells count="1">
    <mergeCell ref="A1:H1"/>
  </mergeCells>
  <printOptions/>
  <pageMargins left="0.39305555555555555" right="0.39305555555555555" top="0.39305555555555555" bottom="0.39305555555555555" header="0.5" footer="0.5"/>
  <pageSetup horizontalDpi="600" verticalDpi="600" orientation="landscape" paperSize="8"/>
  <ignoredErrors>
    <ignoredError sqref="D8:D91 F59:F60" formula="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2019-11-12T02:54:16Z</dcterms:created>
  <dcterms:modified xsi:type="dcterms:W3CDTF">2020-01-19T08:06:46Z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